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15" documentId="13_ncr:1_{20696839-8AC5-4CC6-A035-D5768AEA96F6}" xr6:coauthVersionLast="47" xr6:coauthVersionMax="47" xr10:uidLastSave="{4FB6538A-6BEA-4FDD-B9F8-14BB7B64E481}"/>
  <bookViews>
    <workbookView xWindow="-120" yWindow="-120" windowWidth="24240" windowHeight="131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<sst xmlns="http://schemas.openxmlformats.org/spreadsheetml/2006/main" count="51" uniqueCount="40">
  <si>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</si>
  <si>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</si>
  <si>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</si>
  <si>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</si>
  <si>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</si>
  <si>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</si>
  <si>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</si>
  <si>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</si>
  <si>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</si>
  <si>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</si>
  <si>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</si>
  <si>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</si>
  <si>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</si>
  <si>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</si>
  <si>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</si>
  <si>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</si>
  <si>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</si>
  <si>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</si>
  <si>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</si>
  <si>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</si>
  <si>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</si>
  <si>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</si>
  <si>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</si>
  <si>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</si>
  <si>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</si>
  <si>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</si>
  <si>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</si>
  <si>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</si>
  <si>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</si>
  <si>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</si>
  <si>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</si>
  <si>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</si>
  <si>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</si>
  <si>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</si>
  <si>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</si>
  <si>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1H足</t>
    <rPh sb="2" eb="3">
      <t>アシ</t>
    </rPh>
    <phoneticPr fontId="1"/>
  </si>
  <si>
    <t>今回は検証済のデータを見直して、ペナント型のチャートパターンをマイシステムに採用するかをまとめたので、トレードデータはない。</t>
    <rPh sb="0" eb="2">
      <t>コンカイ</t>
    </rPh>
    <rPh sb="3" eb="5">
      <t>ケンショウ</t>
    </rPh>
    <rPh sb="5" eb="6">
      <t>スミ</t>
    </rPh>
    <rPh sb="11" eb="13">
      <t>ミナオ</t>
    </rPh>
    <rPh sb="20" eb="21">
      <t>カタ</t>
    </rPh>
    <rPh sb="38" eb="40">
      <t>サイヨウ</t>
    </rPh>
    <phoneticPr fontId="1"/>
  </si>
  <si>
    <t>今回は、２１年６月から１０月の期間で行ったペナント型の検証を踏まえ、ペナント型をマイルールに採用するか検討した結果を記載する。結論としては、不採用とする。次に理由を記載する。今回の検証期間内でペナント型は１０回出現。６勝４敗で勝率６０％となった。今回改めて検証データの見直しを実施。その結果、ペナント型からレンジ相場へ判定変更が６件（２勝４敗、勝率３３％）、ペナント型か微妙なのが１件（勝率１００％）、ある程度自信をもってペナント型と判定できるものが３件（勝率１００％）となる。レンジ相場へ判定が変更となった要因としては、ペナントを探す意識でチャートをみているので、バイアスがかかっていたこと、チャート画面のズームイン・ズームアウトの設定が変わると、そのチャートパターンの見え方が変わってしまうことが挙げられ、ヘッドアンドショルダーなど、他のチャートパターンと比較し、ペナント型は、そもそもペナント型と判定すること自体が難しいことが分かった。勝率の高い相場の局面でエントリーし、大数の法則で勝つがトレードの要諦であることを踏まえると、再現性が高い手法を採用することが重要であり、この観点から、ペナント型は再現性が高いとはいえない手法である。よって、結論としては、ペナント型は不採用とする。</t>
    <rPh sb="0" eb="2">
      <t>コンカイ</t>
    </rPh>
    <rPh sb="6" eb="7">
      <t>ネン</t>
    </rPh>
    <rPh sb="8" eb="9">
      <t>ガツ</t>
    </rPh>
    <rPh sb="13" eb="14">
      <t>ガツ</t>
    </rPh>
    <rPh sb="15" eb="17">
      <t>キカン</t>
    </rPh>
    <rPh sb="18" eb="19">
      <t>オコナ</t>
    </rPh>
    <rPh sb="25" eb="26">
      <t>カタ</t>
    </rPh>
    <rPh sb="27" eb="29">
      <t>ケンショウ</t>
    </rPh>
    <rPh sb="30" eb="31">
      <t>フ</t>
    </rPh>
    <rPh sb="38" eb="39">
      <t>カタ</t>
    </rPh>
    <rPh sb="46" eb="48">
      <t>サイヨウ</t>
    </rPh>
    <rPh sb="51" eb="53">
      <t>ケントウ</t>
    </rPh>
    <rPh sb="55" eb="57">
      <t>ケッカ</t>
    </rPh>
    <rPh sb="58" eb="60">
      <t>キサイ</t>
    </rPh>
    <rPh sb="63" eb="65">
      <t>ケツロン</t>
    </rPh>
    <rPh sb="70" eb="73">
      <t>フサイヨウ</t>
    </rPh>
    <rPh sb="77" eb="78">
      <t>ツギ</t>
    </rPh>
    <rPh sb="79" eb="81">
      <t>リユウ</t>
    </rPh>
    <rPh sb="82" eb="84">
      <t>キサイ</t>
    </rPh>
    <rPh sb="87" eb="89">
      <t>コンカイ</t>
    </rPh>
    <rPh sb="90" eb="92">
      <t>ケンショウ</t>
    </rPh>
    <rPh sb="92" eb="94">
      <t>キカン</t>
    </rPh>
    <rPh sb="94" eb="95">
      <t>ナイ</t>
    </rPh>
    <rPh sb="100" eb="101">
      <t>カタ</t>
    </rPh>
    <rPh sb="104" eb="105">
      <t>カイ</t>
    </rPh>
    <rPh sb="105" eb="107">
      <t>シュツゲン</t>
    </rPh>
    <rPh sb="109" eb="110">
      <t>カ</t>
    </rPh>
    <rPh sb="111" eb="112">
      <t>ハイ</t>
    </rPh>
    <rPh sb="113" eb="115">
      <t>ショウリツ</t>
    </rPh>
    <rPh sb="123" eb="125">
      <t>コンカイ</t>
    </rPh>
    <rPh sb="125" eb="126">
      <t>アラタ</t>
    </rPh>
    <rPh sb="128" eb="130">
      <t>ケンショウ</t>
    </rPh>
    <rPh sb="134" eb="136">
      <t>ミナオ</t>
    </rPh>
    <rPh sb="138" eb="140">
      <t>ジッシ</t>
    </rPh>
    <rPh sb="143" eb="145">
      <t>ケッカ</t>
    </rPh>
    <rPh sb="150" eb="151">
      <t>カタ</t>
    </rPh>
    <rPh sb="156" eb="158">
      <t>ソウバ</t>
    </rPh>
    <rPh sb="159" eb="161">
      <t>ハンテイ</t>
    </rPh>
    <rPh sb="161" eb="163">
      <t>ヘンコウ</t>
    </rPh>
    <rPh sb="165" eb="166">
      <t>ケン</t>
    </rPh>
    <rPh sb="168" eb="169">
      <t>カ</t>
    </rPh>
    <rPh sb="170" eb="171">
      <t>ハイ</t>
    </rPh>
    <rPh sb="172" eb="174">
      <t>ショウリツ</t>
    </rPh>
    <rPh sb="183" eb="184">
      <t>カタ</t>
    </rPh>
    <rPh sb="185" eb="187">
      <t>ビミョウ</t>
    </rPh>
    <rPh sb="191" eb="192">
      <t>ケン</t>
    </rPh>
    <rPh sb="193" eb="195">
      <t>ショウリツ</t>
    </rPh>
    <rPh sb="203" eb="205">
      <t>テイド</t>
    </rPh>
    <rPh sb="205" eb="207">
      <t>ジシン</t>
    </rPh>
    <rPh sb="215" eb="216">
      <t>カタ</t>
    </rPh>
    <rPh sb="217" eb="219">
      <t>ハンテイ</t>
    </rPh>
    <rPh sb="226" eb="227">
      <t>ケン</t>
    </rPh>
    <rPh sb="228" eb="230">
      <t>ショウリツ</t>
    </rPh>
    <rPh sb="242" eb="244">
      <t>ソウバ</t>
    </rPh>
    <rPh sb="245" eb="247">
      <t>ハンテイ</t>
    </rPh>
    <rPh sb="248" eb="250">
      <t>ヘンコウ</t>
    </rPh>
    <rPh sb="254" eb="256">
      <t>ヨウイン</t>
    </rPh>
    <rPh sb="266" eb="267">
      <t>サガ</t>
    </rPh>
    <rPh sb="268" eb="270">
      <t>イシキ</t>
    </rPh>
    <rPh sb="301" eb="303">
      <t>ガメン</t>
    </rPh>
    <rPh sb="317" eb="319">
      <t>セッテイ</t>
    </rPh>
    <rPh sb="320" eb="321">
      <t>カ</t>
    </rPh>
    <rPh sb="336" eb="337">
      <t>ミ</t>
    </rPh>
    <rPh sb="338" eb="339">
      <t>カタ</t>
    </rPh>
    <rPh sb="340" eb="341">
      <t>カ</t>
    </rPh>
    <rPh sb="350" eb="351">
      <t>ア</t>
    </rPh>
    <rPh sb="369" eb="370">
      <t>タ</t>
    </rPh>
    <rPh sb="380" eb="382">
      <t>ヒカク</t>
    </rPh>
    <rPh sb="388" eb="389">
      <t>カタ</t>
    </rPh>
    <rPh sb="399" eb="400">
      <t>カタ</t>
    </rPh>
    <rPh sb="401" eb="403">
      <t>ハンテイ</t>
    </rPh>
    <rPh sb="407" eb="409">
      <t>ジタイ</t>
    </rPh>
    <rPh sb="410" eb="411">
      <t>ムズカ</t>
    </rPh>
    <rPh sb="416" eb="417">
      <t>ワ</t>
    </rPh>
    <rPh sb="421" eb="423">
      <t>ショウリツ</t>
    </rPh>
    <rPh sb="424" eb="425">
      <t>タカ</t>
    </rPh>
    <rPh sb="426" eb="428">
      <t>ソウバ</t>
    </rPh>
    <rPh sb="429" eb="431">
      <t>キョクメン</t>
    </rPh>
    <rPh sb="439" eb="441">
      <t>タイスウ</t>
    </rPh>
    <rPh sb="442" eb="444">
      <t>ホウソク</t>
    </rPh>
    <rPh sb="445" eb="446">
      <t>カツ</t>
    </rPh>
    <rPh sb="453" eb="455">
      <t>ヨウテイ</t>
    </rPh>
    <rPh sb="461" eb="462">
      <t>フ</t>
    </rPh>
    <rPh sb="467" eb="470">
      <t>サイゲンセイ</t>
    </rPh>
    <rPh sb="471" eb="472">
      <t>タカ</t>
    </rPh>
    <rPh sb="473" eb="475">
      <t>シュホウ</t>
    </rPh>
    <rPh sb="476" eb="478">
      <t>サイヨウ</t>
    </rPh>
    <rPh sb="483" eb="485">
      <t>ジュウヨウ</t>
    </rPh>
    <rPh sb="491" eb="493">
      <t>カンテン</t>
    </rPh>
    <rPh sb="500" eb="501">
      <t>カタ</t>
    </rPh>
    <rPh sb="502" eb="505">
      <t>サイゲンセイ</t>
    </rPh>
    <rPh sb="506" eb="507">
      <t>タカ</t>
    </rPh>
    <rPh sb="514" eb="516">
      <t>シュホウ</t>
    </rPh>
    <rPh sb="524" eb="526">
      <t>ケツロン</t>
    </rPh>
    <rPh sb="535" eb="536">
      <t>カタ</t>
    </rPh>
    <rPh sb="537" eb="540">
      <t>フサイヨウ</t>
    </rPh>
    <phoneticPr fontId="1"/>
  </si>
  <si>
    <t>ペナント型はいいなとの最初の印象ではあったが、今回不採用として残念な結果となった。ヘッドアンドショルダーなど、他のチャートパターンで検証を行う過程で、ヘッドアンドショルダーやダブルトップ、FIBトレードの方が、ペナント型より、再現性が高いことに段々と気づき、今回の結論となった。難しいほどファイトが湧くと生意気なことを言っておきながら、早々と不採用と結論づけ、少し恥ずかしい気持ちがある。</t>
    <rPh sb="4" eb="5">
      <t>カタ</t>
    </rPh>
    <rPh sb="11" eb="13">
      <t>サイショ</t>
    </rPh>
    <rPh sb="14" eb="16">
      <t>インショウ</t>
    </rPh>
    <rPh sb="23" eb="25">
      <t>コンカイ</t>
    </rPh>
    <rPh sb="25" eb="28">
      <t>フサイヨウ</t>
    </rPh>
    <rPh sb="31" eb="33">
      <t>ザンネン</t>
    </rPh>
    <rPh sb="34" eb="36">
      <t>ケッカ</t>
    </rPh>
    <rPh sb="55" eb="56">
      <t>タ</t>
    </rPh>
    <rPh sb="66" eb="68">
      <t>ケンショウ</t>
    </rPh>
    <rPh sb="69" eb="70">
      <t>オコナ</t>
    </rPh>
    <rPh sb="71" eb="73">
      <t>カテイ</t>
    </rPh>
    <rPh sb="102" eb="103">
      <t>ホウ</t>
    </rPh>
    <rPh sb="109" eb="110">
      <t>カタ</t>
    </rPh>
    <rPh sb="113" eb="116">
      <t>サイゲンセイ</t>
    </rPh>
    <rPh sb="117" eb="118">
      <t>タカ</t>
    </rPh>
    <rPh sb="122" eb="124">
      <t>ダンダン</t>
    </rPh>
    <rPh sb="125" eb="126">
      <t>キ</t>
    </rPh>
    <rPh sb="129" eb="131">
      <t>コンカイ</t>
    </rPh>
    <rPh sb="132" eb="134">
      <t>ケツロン</t>
    </rPh>
    <rPh sb="139" eb="140">
      <t>ムズカ</t>
    </rPh>
    <rPh sb="149" eb="150">
      <t>ワ</t>
    </rPh>
    <rPh sb="152" eb="155">
      <t>ナマイキ</t>
    </rPh>
    <rPh sb="159" eb="160">
      <t>イ</t>
    </rPh>
    <rPh sb="168" eb="170">
      <t>ハヤバヤ</t>
    </rPh>
    <rPh sb="171" eb="174">
      <t>フサイヨウ</t>
    </rPh>
    <rPh sb="175" eb="177">
      <t>ケツロン</t>
    </rPh>
    <rPh sb="180" eb="181">
      <t>スコ</t>
    </rPh>
    <rPh sb="182" eb="183">
      <t>ハ</t>
    </rPh>
    <rPh sb="187" eb="189">
      <t>キモ</t>
    </rPh>
    <phoneticPr fontId="1"/>
  </si>
  <si>
    <t>CMAの塾期間のリミットを踏まえ、今後は、PB・EB、FIBﾄﾚｰﾄﾞ、ヘッドアンドショルダーやダブルトップに絞り、過去チャートの検証、デモで炙り出された課題をひとつひとつクリアにして、マイルールを磨き上げることに全力を尽くしたい。また、前回（３３回目）、笹田さんにご指摘頂いたが、今後は、実践記を送る単位毎に、何の検証を行ったのか絞り込み、登録していきます。よろしくお願い致します。</t>
    <rPh sb="4" eb="5">
      <t>ジュク</t>
    </rPh>
    <rPh sb="5" eb="7">
      <t>キカン</t>
    </rPh>
    <rPh sb="13" eb="14">
      <t>フ</t>
    </rPh>
    <rPh sb="17" eb="19">
      <t>コンゴ</t>
    </rPh>
    <rPh sb="55" eb="56">
      <t>シボ</t>
    </rPh>
    <rPh sb="58" eb="60">
      <t>カコ</t>
    </rPh>
    <rPh sb="65" eb="67">
      <t>ケンショウ</t>
    </rPh>
    <rPh sb="71" eb="72">
      <t>アブ</t>
    </rPh>
    <rPh sb="73" eb="74">
      <t>ダ</t>
    </rPh>
    <rPh sb="77" eb="79">
      <t>カダイ</t>
    </rPh>
    <rPh sb="99" eb="100">
      <t>ミガ</t>
    </rPh>
    <rPh sb="101" eb="102">
      <t>ア</t>
    </rPh>
    <rPh sb="107" eb="109">
      <t>ゼンリョク</t>
    </rPh>
    <rPh sb="110" eb="111">
      <t>ツ</t>
    </rPh>
    <rPh sb="119" eb="121">
      <t>ゼンカイ</t>
    </rPh>
    <rPh sb="124" eb="126">
      <t>カイメ</t>
    </rPh>
    <rPh sb="128" eb="130">
      <t>ササダ</t>
    </rPh>
    <rPh sb="134" eb="136">
      <t>シテキ</t>
    </rPh>
    <rPh sb="136" eb="137">
      <t>イタダ</t>
    </rPh>
    <rPh sb="141" eb="143">
      <t>コンゴ</t>
    </rPh>
    <rPh sb="145" eb="148">
      <t>ジッセンキ</t>
    </rPh>
    <rPh sb="149" eb="150">
      <t>オク</t>
    </rPh>
    <rPh sb="151" eb="153">
      <t>タンイ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</si>
</sst>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0" borderId="9" xfId="0" applyNumberFormat="1" applyFont="1" applyFill="1" applyBorder="1">
      <alignment vertical="center"/>
    </xf>
    <xf numFmtId="0" fontId="10" fillId="0" borderId="0" xfId="2" applyAlignment="1">
      <alignment horizontal="center" vertical="center"/>
    </xf>
    <xf numFmtId="0" fontId="12" fillId="0" borderId="5" xfId="0" applyNumberFormat="1" applyFont="1" applyFill="1" applyBorder="1">
      <alignment vertical="center"/>
    </xf>
    <xf numFmtId="0" fontId="10" fillId="0" borderId="0" xfId="2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R16" sqref="R16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34</v>
      </c>
    </row>
    <row r="2" spans="1:18" x14ac:dyDescent="0.4">
      <c r="A2" s="1" t="s">
        <v>8</v>
      </c>
      <c r="C2" t="s">
        <v>35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36</v>
      </c>
    </row>
    <row r="5" spans="1:18" ht="19.5" thickBot="1" x14ac:dyDescent="0.45">
      <c r="A5" s="1" t="s">
        <v>12</v>
      </c>
      <c r="C5" s="29"/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7" t="s">
        <v>3</v>
      </c>
      <c r="H6" s="88"/>
      <c r="I6" s="94"/>
      <c r="J6" s="87" t="s">
        <v>22</v>
      </c>
      <c r="K6" s="88"/>
      <c r="L6" s="94"/>
      <c r="M6" s="87" t="s">
        <v>23</v>
      </c>
      <c r="N6" s="88"/>
      <c r="O6" s="94"/>
    </row>
    <row r="7" spans="1:18" ht="19.5" thickBot="1" x14ac:dyDescent="0.45">
      <c r="A7" s="27"/>
      <c r="B7" s="27" t="s">
        <v>2</v>
      </c>
      <c r="C7" s="63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1" t="s">
        <v>22</v>
      </c>
      <c r="K8" s="92"/>
      <c r="L8" s="93"/>
      <c r="M8" s="91"/>
      <c r="N8" s="92"/>
      <c r="O8" s="93"/>
    </row>
    <row r="9" spans="1:18" x14ac:dyDescent="0.4">
      <c r="A9" s="9">
        <v>1</v>
      </c>
      <c r="B9" s="23"/>
      <c r="C9" s="50"/>
      <c r="D9" s="54"/>
      <c r="E9" s="55"/>
      <c r="F9" s="85"/>
      <c r="G9" s="22" t="str">
        <f>IF(D9="","",G8+M9)</f>
        <v/>
      </c>
      <c r="H9" s="22" t="str">
        <f t="shared" ref="H9" si="0">IF(E9="","",H8+N9)</f>
        <v/>
      </c>
      <c r="I9" s="22" t="str">
        <f t="shared" ref="I9" si="1">IF(F9="","",I8+O9)</f>
        <v/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 t="str">
        <f>IF(D9="","",J9*D9)</f>
        <v/>
      </c>
      <c r="N9" s="42" t="str">
        <f>IF(E9="","",K9*E9)</f>
        <v/>
      </c>
      <c r="O9" s="43" t="str">
        <f>IF(F9="","",L9*F9)</f>
        <v/>
      </c>
      <c r="P9" s="40"/>
      <c r="Q9" s="40"/>
      <c r="R9" s="40"/>
    </row>
    <row r="10" spans="1:18" x14ac:dyDescent="0.4">
      <c r="A10" s="9">
        <v>2</v>
      </c>
      <c r="B10" s="5"/>
      <c r="C10" s="47"/>
      <c r="D10" s="56"/>
      <c r="E10" s="57"/>
      <c r="F10" s="83"/>
      <c r="G10" s="22" t="str">
        <f t="shared" ref="G10:G42" si="2">IF(D10="","",G9+M10)</f>
        <v/>
      </c>
      <c r="H10" s="22" t="str">
        <f t="shared" ref="H10:H42" si="3">IF(E10="","",H9+N10)</f>
        <v/>
      </c>
      <c r="I10" s="22" t="str">
        <f t="shared" ref="I10:I42" si="4">IF(F10="","",I9+O10)</f>
        <v/>
      </c>
      <c r="J10" s="44" t="str">
        <f t="shared" ref="J10:J12" si="5">IF(G9="","",G9*0.03)</f>
        <v/>
      </c>
      <c r="K10" s="45" t="str">
        <f t="shared" ref="K10:K12" si="6">IF(H9="","",H9*0.03)</f>
        <v/>
      </c>
      <c r="L10" s="46" t="str">
        <f t="shared" ref="L10:L12" si="7">IF(I9="","",I9*0.03)</f>
        <v/>
      </c>
      <c r="M10" s="44" t="str">
        <f t="shared" ref="M10:M12" si="8">IF(D10="","",J10*D10)</f>
        <v/>
      </c>
      <c r="N10" s="45" t="str">
        <f t="shared" ref="N10:N12" si="9">IF(E10="","",K10*E10)</f>
        <v/>
      </c>
      <c r="O10" s="46" t="str">
        <f t="shared" ref="O10:O12" si="10">IF(F10="","",L10*F10)</f>
        <v/>
      </c>
      <c r="P10" s="40"/>
      <c r="Q10" s="40"/>
      <c r="R10" s="40"/>
    </row>
    <row r="11" spans="1:18" x14ac:dyDescent="0.4">
      <c r="A11" s="9">
        <v>3</v>
      </c>
      <c r="B11" s="5"/>
      <c r="C11" s="47"/>
      <c r="D11" s="56"/>
      <c r="E11" s="57"/>
      <c r="F11" s="83"/>
      <c r="G11" s="22" t="str">
        <f t="shared" si="2"/>
        <v/>
      </c>
      <c r="H11" s="22" t="str">
        <f t="shared" si="3"/>
        <v/>
      </c>
      <c r="I11" s="22" t="str">
        <f t="shared" si="4"/>
        <v/>
      </c>
      <c r="J11" s="44" t="str">
        <f t="shared" si="5"/>
        <v/>
      </c>
      <c r="K11" s="45" t="str">
        <f t="shared" si="6"/>
        <v/>
      </c>
      <c r="L11" s="46" t="str">
        <f t="shared" si="7"/>
        <v/>
      </c>
      <c r="M11" s="44" t="str">
        <f t="shared" si="8"/>
        <v/>
      </c>
      <c r="N11" s="45" t="str">
        <f t="shared" si="9"/>
        <v/>
      </c>
      <c r="O11" s="46" t="str">
        <f t="shared" si="10"/>
        <v/>
      </c>
      <c r="P11" s="40"/>
      <c r="Q11" s="40"/>
      <c r="R11" s="40"/>
    </row>
    <row r="12" spans="1:18" x14ac:dyDescent="0.4">
      <c r="A12" s="9">
        <v>4</v>
      </c>
      <c r="B12" s="5"/>
      <c r="C12" s="47"/>
      <c r="D12" s="56"/>
      <c r="E12" s="57"/>
      <c r="F12" s="83"/>
      <c r="G12" s="22" t="str">
        <f t="shared" si="2"/>
        <v/>
      </c>
      <c r="H12" s="22" t="str">
        <f t="shared" si="3"/>
        <v/>
      </c>
      <c r="I12" s="22" t="str">
        <f t="shared" si="4"/>
        <v/>
      </c>
      <c r="J12" s="44" t="str">
        <f t="shared" si="5"/>
        <v/>
      </c>
      <c r="K12" s="45" t="str">
        <f t="shared" si="6"/>
        <v/>
      </c>
      <c r="L12" s="46" t="str">
        <f t="shared" si="7"/>
        <v/>
      </c>
      <c r="M12" s="44" t="str">
        <f t="shared" si="8"/>
        <v/>
      </c>
      <c r="N12" s="45" t="str">
        <f t="shared" si="9"/>
        <v/>
      </c>
      <c r="O12" s="46" t="str">
        <f t="shared" si="10"/>
        <v/>
      </c>
      <c r="P12" s="40"/>
      <c r="Q12" s="40"/>
      <c r="R12" s="40"/>
    </row>
    <row r="13" spans="1:18" x14ac:dyDescent="0.4">
      <c r="A13" s="9">
        <v>5</v>
      </c>
      <c r="B13" s="5"/>
      <c r="C13" s="47"/>
      <c r="D13" s="56"/>
      <c r="E13" s="57"/>
      <c r="F13" s="83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 t="str">
        <f t="shared" ref="J13:J58" si="11">IF(G12="","",G12*0.03)</f>
        <v/>
      </c>
      <c r="K13" s="45" t="str">
        <f t="shared" ref="K13:K58" si="12">IF(H12="","",H12*0.03)</f>
        <v/>
      </c>
      <c r="L13" s="46" t="str">
        <f t="shared" ref="L13:L58" si="13">IF(I12="","",I12*0.03)</f>
        <v/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 x14ac:dyDescent="0.4">
      <c r="A14" s="9">
        <v>6</v>
      </c>
      <c r="B14" s="5"/>
      <c r="C14" s="47"/>
      <c r="D14" s="56"/>
      <c r="E14" s="57"/>
      <c r="F14" s="83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6"/>
      <c r="E15" s="57"/>
      <c r="F15" s="83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6"/>
      <c r="E16" s="57"/>
      <c r="F16" s="83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6"/>
      <c r="E17" s="57"/>
      <c r="F17" s="83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6"/>
      <c r="E18" s="57"/>
      <c r="F18" s="58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6"/>
      <c r="E19" s="57"/>
      <c r="F19" s="83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6"/>
      <c r="E20" s="57"/>
      <c r="F20" s="83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6"/>
      <c r="E21" s="57"/>
      <c r="F21" s="83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83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7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7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5" t="s">
        <v>5</v>
      </c>
      <c r="C59" s="96"/>
      <c r="D59" s="7">
        <f>COUNTIF(D9:D58,1.27)</f>
        <v>0</v>
      </c>
      <c r="E59" s="7">
        <f>COUNTIF(E9:E58,1.5)</f>
        <v>0</v>
      </c>
      <c r="F59" s="8">
        <f>COUNTIF(F9:F58,2)</f>
        <v>0</v>
      </c>
      <c r="G59" s="69">
        <f>M59+G8</f>
        <v>100000</v>
      </c>
      <c r="H59" s="70">
        <f>N59+H8</f>
        <v>100000</v>
      </c>
      <c r="I59" s="71">
        <f>O59+I8</f>
        <v>100000</v>
      </c>
      <c r="J59" s="66" t="s">
        <v>30</v>
      </c>
      <c r="K59" s="67">
        <f>B58-B9</f>
        <v>0</v>
      </c>
      <c r="L59" s="68" t="s">
        <v>31</v>
      </c>
      <c r="M59" s="80">
        <f>SUM(M9:M58)</f>
        <v>0</v>
      </c>
      <c r="N59" s="81">
        <f>SUM(N9:N58)</f>
        <v>0</v>
      </c>
      <c r="O59" s="82">
        <f>SUM(O9:O58)</f>
        <v>0</v>
      </c>
    </row>
    <row r="60" spans="1:15" ht="19.5" thickBot="1" x14ac:dyDescent="0.45">
      <c r="A60" s="9"/>
      <c r="B60" s="89" t="s">
        <v>6</v>
      </c>
      <c r="C60" s="90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7" t="s">
        <v>29</v>
      </c>
      <c r="H60" s="88"/>
      <c r="I60" s="94"/>
      <c r="J60" s="87" t="s">
        <v>32</v>
      </c>
      <c r="K60" s="88"/>
      <c r="L60" s="94"/>
      <c r="M60" s="9"/>
      <c r="N60" s="3"/>
      <c r="O60" s="4"/>
    </row>
    <row r="61" spans="1:15" ht="19.5" thickBot="1" x14ac:dyDescent="0.45">
      <c r="A61" s="9"/>
      <c r="B61" s="89" t="s">
        <v>33</v>
      </c>
      <c r="C61" s="90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5">
        <f>G59/G8</f>
        <v>1</v>
      </c>
      <c r="H61" s="76">
        <f t="shared" ref="H61" si="21">H59/H8</f>
        <v>1</v>
      </c>
      <c r="I61" s="77">
        <f>I59/I8</f>
        <v>1</v>
      </c>
      <c r="J61" s="64" t="e">
        <f>(G61-100%)*30/K59</f>
        <v>#DIV/0!</v>
      </c>
      <c r="K61" s="64" t="e">
        <f>(H61-100%)*30/K59</f>
        <v>#DIV/0!</v>
      </c>
      <c r="L61" s="65" t="e">
        <f>(I61-100%)*30/K59</f>
        <v>#DIV/0!</v>
      </c>
      <c r="M61" s="10"/>
      <c r="N61" s="2"/>
      <c r="O61" s="11"/>
    </row>
    <row r="62" spans="1:15" ht="19.5" thickBot="1" x14ac:dyDescent="0.45">
      <c r="A62" s="3"/>
      <c r="B62" s="87" t="s">
        <v>4</v>
      </c>
      <c r="C62" s="88"/>
      <c r="D62" s="78" t="e">
        <f t="shared" ref="D62:E62" si="22">D59/(D59+D60+D61)</f>
        <v>#DIV/0!</v>
      </c>
      <c r="E62" s="73" t="e">
        <f t="shared" si="22"/>
        <v>#DIV/0!</v>
      </c>
      <c r="F62" s="74" t="e">
        <f>F59/(F59+F60+F61)</f>
        <v>#DIV/0!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43:C306"/>
  <sheetViews>
    <sheetView zoomScale="80" zoomScaleNormal="80" workbookViewId="0">
      <selection activeCell="B390" sqref="B390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43" spans="2:2" x14ac:dyDescent="0.4">
      <c r="B43" s="86"/>
    </row>
    <row r="44" spans="2:2" x14ac:dyDescent="0.4">
      <c r="B44" s="86"/>
    </row>
    <row r="45" spans="2:2" x14ac:dyDescent="0.4">
      <c r="B45" s="84"/>
    </row>
    <row r="46" spans="2:2" x14ac:dyDescent="0.4">
      <c r="B46" s="86"/>
    </row>
    <row r="47" spans="2:2" x14ac:dyDescent="0.4">
      <c r="B47" s="86"/>
    </row>
    <row r="48" spans="2:2" x14ac:dyDescent="0.4">
      <c r="B48" s="84"/>
    </row>
    <row r="49" spans="2:2" x14ac:dyDescent="0.4">
      <c r="B49" s="84"/>
    </row>
    <row r="265" spans="3:3" x14ac:dyDescent="0.4">
      <c r="C265" s="84"/>
    </row>
    <row r="306" spans="3:3" x14ac:dyDescent="0.4">
      <c r="C306" s="84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33"/>
  <sheetViews>
    <sheetView tabSelected="1" zoomScale="145" zoomScaleSheetLayoutView="100" workbookViewId="0">
      <selection activeCell="L30" sqref="L30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7" t="s">
        <v>37</v>
      </c>
      <c r="B2" s="98"/>
      <c r="C2" s="98"/>
      <c r="D2" s="98"/>
      <c r="E2" s="98"/>
      <c r="F2" s="98"/>
      <c r="G2" s="98"/>
      <c r="H2" s="98"/>
      <c r="I2" s="98"/>
      <c r="J2" s="98"/>
    </row>
    <row r="3" spans="1:10" x14ac:dyDescent="0.4">
      <c r="A3" s="98"/>
      <c r="B3" s="98"/>
      <c r="C3" s="98"/>
      <c r="D3" s="98"/>
      <c r="E3" s="98"/>
      <c r="F3" s="98"/>
      <c r="G3" s="98"/>
      <c r="H3" s="98"/>
      <c r="I3" s="98"/>
      <c r="J3" s="98"/>
    </row>
    <row r="4" spans="1:10" x14ac:dyDescent="0.4">
      <c r="A4" s="98"/>
      <c r="B4" s="98"/>
      <c r="C4" s="98"/>
      <c r="D4" s="98"/>
      <c r="E4" s="98"/>
      <c r="F4" s="98"/>
      <c r="G4" s="98"/>
      <c r="H4" s="98"/>
      <c r="I4" s="98"/>
      <c r="J4" s="98"/>
    </row>
    <row r="5" spans="1:10" x14ac:dyDescent="0.4">
      <c r="A5" s="98"/>
      <c r="B5" s="98"/>
      <c r="C5" s="98"/>
      <c r="D5" s="98"/>
      <c r="E5" s="98"/>
      <c r="F5" s="98"/>
      <c r="G5" s="98"/>
      <c r="H5" s="98"/>
      <c r="I5" s="98"/>
      <c r="J5" s="98"/>
    </row>
    <row r="6" spans="1:10" x14ac:dyDescent="0.4">
      <c r="A6" s="98"/>
      <c r="B6" s="98"/>
      <c r="C6" s="98"/>
      <c r="D6" s="98"/>
      <c r="E6" s="98"/>
      <c r="F6" s="98"/>
      <c r="G6" s="98"/>
      <c r="H6" s="98"/>
      <c r="I6" s="98"/>
      <c r="J6" s="98"/>
    </row>
    <row r="7" spans="1:10" x14ac:dyDescent="0.4">
      <c r="A7" s="98"/>
      <c r="B7" s="98"/>
      <c r="C7" s="98"/>
      <c r="D7" s="98"/>
      <c r="E7" s="98"/>
      <c r="F7" s="98"/>
      <c r="G7" s="98"/>
      <c r="H7" s="98"/>
      <c r="I7" s="98"/>
      <c r="J7" s="98"/>
    </row>
    <row r="8" spans="1:10" x14ac:dyDescent="0.4">
      <c r="A8" s="98"/>
      <c r="B8" s="98"/>
      <c r="C8" s="98"/>
      <c r="D8" s="98"/>
      <c r="E8" s="98"/>
      <c r="F8" s="98"/>
      <c r="G8" s="98"/>
      <c r="H8" s="98"/>
      <c r="I8" s="98"/>
      <c r="J8" s="98"/>
    </row>
    <row r="9" spans="1:10" x14ac:dyDescent="0.4">
      <c r="A9" s="98"/>
      <c r="B9" s="98"/>
      <c r="C9" s="98"/>
      <c r="D9" s="98"/>
      <c r="E9" s="98"/>
      <c r="F9" s="98"/>
      <c r="G9" s="98"/>
      <c r="H9" s="98"/>
      <c r="I9" s="98"/>
      <c r="J9" s="98"/>
    </row>
    <row r="10" spans="1:10" x14ac:dyDescent="0.4">
      <c r="A10" s="98"/>
      <c r="B10" s="98"/>
      <c r="C10" s="98"/>
      <c r="D10" s="98"/>
      <c r="E10" s="98"/>
      <c r="F10" s="98"/>
      <c r="G10" s="98"/>
      <c r="H10" s="98"/>
      <c r="I10" s="98"/>
      <c r="J10" s="98"/>
    </row>
    <row r="11" spans="1:10" x14ac:dyDescent="0.4">
      <c r="A11" s="98"/>
      <c r="B11" s="98"/>
      <c r="C11" s="98"/>
      <c r="D11" s="98"/>
      <c r="E11" s="98"/>
      <c r="F11" s="98"/>
      <c r="G11" s="98"/>
      <c r="H11" s="98"/>
      <c r="I11" s="98"/>
      <c r="J11" s="98"/>
    </row>
    <row r="12" spans="1:10" x14ac:dyDescent="0.4">
      <c r="A12" s="98"/>
      <c r="B12" s="98"/>
      <c r="C12" s="98"/>
      <c r="D12" s="98"/>
      <c r="E12" s="98"/>
      <c r="F12" s="98"/>
      <c r="G12" s="98"/>
      <c r="H12" s="98"/>
      <c r="I12" s="98"/>
      <c r="J12" s="98"/>
    </row>
    <row r="13" spans="1:10" x14ac:dyDescent="0.4">
      <c r="A13" s="98"/>
      <c r="B13" s="98"/>
      <c r="C13" s="98"/>
      <c r="D13" s="98"/>
      <c r="E13" s="98"/>
      <c r="F13" s="98"/>
      <c r="G13" s="98"/>
      <c r="H13" s="98"/>
      <c r="I13" s="98"/>
      <c r="J13" s="98"/>
    </row>
    <row r="15" spans="1:10" x14ac:dyDescent="0.4">
      <c r="A15" s="52" t="s">
        <v>26</v>
      </c>
    </row>
    <row r="16" spans="1:10" x14ac:dyDescent="0.4">
      <c r="A16" s="97" t="s">
        <v>38</v>
      </c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0" spans="1:10" x14ac:dyDescent="0.4">
      <c r="A20" s="97"/>
      <c r="B20" s="97"/>
      <c r="C20" s="97"/>
      <c r="D20" s="97"/>
      <c r="E20" s="97"/>
      <c r="F20" s="97"/>
      <c r="G20" s="97"/>
      <c r="H20" s="97"/>
      <c r="I20" s="97"/>
      <c r="J20" s="97"/>
    </row>
    <row r="21" spans="1:10" x14ac:dyDescent="0.4">
      <c r="A21" s="97"/>
      <c r="B21" s="97"/>
      <c r="C21" s="97"/>
      <c r="D21" s="97"/>
      <c r="E21" s="97"/>
      <c r="F21" s="97"/>
      <c r="G21" s="97"/>
      <c r="H21" s="97"/>
      <c r="I21" s="97"/>
      <c r="J21" s="97"/>
    </row>
    <row r="22" spans="1:10" x14ac:dyDescent="0.4">
      <c r="A22" s="97"/>
      <c r="B22" s="97"/>
      <c r="C22" s="97"/>
      <c r="D22" s="97"/>
      <c r="E22" s="97"/>
      <c r="F22" s="97"/>
      <c r="G22" s="97"/>
      <c r="H22" s="97"/>
      <c r="I22" s="97"/>
      <c r="J22" s="97"/>
    </row>
    <row r="23" spans="1:10" x14ac:dyDescent="0.4">
      <c r="A23" s="97"/>
      <c r="B23" s="97"/>
      <c r="C23" s="97"/>
      <c r="D23" s="97"/>
      <c r="E23" s="97"/>
      <c r="F23" s="97"/>
      <c r="G23" s="97"/>
      <c r="H23" s="97"/>
      <c r="I23" s="97"/>
      <c r="J23" s="97"/>
    </row>
    <row r="25" spans="1:10" x14ac:dyDescent="0.4">
      <c r="A25" s="52" t="s">
        <v>27</v>
      </c>
    </row>
    <row r="26" spans="1:10" x14ac:dyDescent="0.4">
      <c r="A26" s="97" t="s">
        <v>39</v>
      </c>
      <c r="B26" s="97"/>
      <c r="C26" s="97"/>
      <c r="D26" s="97"/>
      <c r="E26" s="97"/>
      <c r="F26" s="97"/>
      <c r="G26" s="97"/>
      <c r="H26" s="97"/>
      <c r="I26" s="97"/>
      <c r="J26" s="97"/>
    </row>
    <row r="27" spans="1:10" x14ac:dyDescent="0.4">
      <c r="A27" s="97"/>
      <c r="B27" s="97"/>
      <c r="C27" s="97"/>
      <c r="D27" s="97"/>
      <c r="E27" s="97"/>
      <c r="F27" s="97"/>
      <c r="G27" s="97"/>
      <c r="H27" s="97"/>
      <c r="I27" s="97"/>
      <c r="J27" s="97"/>
    </row>
    <row r="28" spans="1:10" x14ac:dyDescent="0.4">
      <c r="A28" s="97"/>
      <c r="B28" s="97"/>
      <c r="C28" s="97"/>
      <c r="D28" s="97"/>
      <c r="E28" s="97"/>
      <c r="F28" s="97"/>
      <c r="G28" s="97"/>
      <c r="H28" s="97"/>
      <c r="I28" s="97"/>
      <c r="J28" s="97"/>
    </row>
    <row r="29" spans="1:10" x14ac:dyDescent="0.4">
      <c r="A29" s="97"/>
      <c r="B29" s="97"/>
      <c r="C29" s="97"/>
      <c r="D29" s="97"/>
      <c r="E29" s="97"/>
      <c r="F29" s="97"/>
      <c r="G29" s="97"/>
      <c r="H29" s="97"/>
      <c r="I29" s="97"/>
      <c r="J29" s="97"/>
    </row>
    <row r="30" spans="1:10" x14ac:dyDescent="0.4">
      <c r="A30" s="97"/>
      <c r="B30" s="97"/>
      <c r="C30" s="97"/>
      <c r="D30" s="97"/>
      <c r="E30" s="97"/>
      <c r="F30" s="97"/>
      <c r="G30" s="97"/>
      <c r="H30" s="97"/>
      <c r="I30" s="97"/>
      <c r="J30" s="97"/>
    </row>
    <row r="31" spans="1:10" x14ac:dyDescent="0.4">
      <c r="A31" s="97"/>
      <c r="B31" s="97"/>
      <c r="C31" s="97"/>
      <c r="D31" s="97"/>
      <c r="E31" s="97"/>
      <c r="F31" s="97"/>
      <c r="G31" s="97"/>
      <c r="H31" s="97"/>
      <c r="I31" s="97"/>
      <c r="J31" s="97"/>
    </row>
    <row r="32" spans="1:10" x14ac:dyDescent="0.4">
      <c r="A32" s="97"/>
      <c r="B32" s="97"/>
      <c r="C32" s="97"/>
      <c r="D32" s="97"/>
      <c r="E32" s="97"/>
      <c r="F32" s="97"/>
      <c r="G32" s="97"/>
      <c r="H32" s="97"/>
      <c r="I32" s="97"/>
      <c r="J32" s="97"/>
    </row>
    <row r="33" spans="1:10" x14ac:dyDescent="0.4">
      <c r="A33" s="97"/>
      <c r="B33" s="97"/>
      <c r="C33" s="97"/>
      <c r="D33" s="97"/>
      <c r="E33" s="97"/>
      <c r="F33" s="97"/>
      <c r="G33" s="97"/>
      <c r="H33" s="97"/>
      <c r="I33" s="97"/>
      <c r="J33" s="97"/>
    </row>
  </sheetData>
  <mergeCells count="3">
    <mergeCell ref="A2:J13"/>
    <mergeCell ref="A16:J23"/>
    <mergeCell ref="A26:J33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/>
      <c r="D4" s="38"/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2021-10-12T14:31:56Z</dcterms:modified>
</cp:coreProperties>
</file>